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4376" windowHeight="115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'Feuil1'!$A$2:$G$191</definedName>
  </definedNames>
  <calcPr fullCalcOnLoad="1"/>
</workbook>
</file>

<file path=xl/sharedStrings.xml><?xml version="1.0" encoding="utf-8"?>
<sst xmlns="http://schemas.openxmlformats.org/spreadsheetml/2006/main" count="81" uniqueCount="71">
  <si>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</si>
  <si>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</si>
  <si>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</si>
  <si>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</si>
  <si>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</si>
  <si>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</si>
  <si>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</si>
  <si>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Export</t>
  </si>
  <si>
    <t>LE SOUSCRIPTEUR DÉCLARE :</t>
  </si>
  <si>
    <t>Ville :</t>
  </si>
  <si>
    <t>Semestriel</t>
  </si>
  <si>
    <t>Trimestriel</t>
  </si>
  <si>
    <t>Annuel</t>
  </si>
  <si>
    <t>MODULA FIRST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</si>
  <si>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</si>
  <si>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</si>
  <si>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</si>
  <si>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</si>
  <si>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</si>
  <si>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</si>
  <si>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</si>
  <si>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Chiffre d’affaires assurable :</t>
  </si>
  <si>
    <t xml:space="preserve">  Raison sociale :</t>
  </si>
  <si>
    <t xml:space="preserve">  Maximum d'indemnité (par année d'assurance)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</si>
  <si>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</si>
  <si>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</si>
  <si>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</si>
  <si>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</si>
  <si>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 xml:space="preserve">  • adhérer aux dispositions du présent contrat ;</t>
  </si>
  <si>
    <t>en date du :</t>
  </si>
  <si>
    <t xml:space="preserve">  Signature du souscripteur et cachet commercial, précédés de la mention “lu et approuvé”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</si>
  <si>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</si>
  <si>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</si>
  <si>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</si>
  <si>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</si>
  <si>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>France + UE / OCDE / BRICS</t>
  </si>
  <si>
    <t xml:space="preserve">  Durée du contrat :</t>
  </si>
  <si>
    <t>1 an</t>
  </si>
  <si>
    <t>2 ans</t>
  </si>
  <si>
    <t>3 ans</t>
  </si>
  <si>
    <t>CA HT France et/ou Export dernier exercice :</t>
  </si>
  <si>
    <t xml:space="preserve">  Co-assuré éventuel:</t>
  </si>
  <si>
    <t>Siren ou n°TVA:</t>
  </si>
  <si>
    <r>
      <t xml:space="preserve">  Pays couverts :</t>
    </r>
    <r>
      <rPr>
        <sz val="10"/>
        <color indexed="23"/>
        <rFont val="Arial"/>
        <family val="2"/>
      </rPr>
      <t xml:space="preserve"> </t>
    </r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</si>
  <si>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</si>
  <si>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</si>
  <si>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</si>
  <si>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</si>
  <si>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</si>
  <si>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</si>
  <si>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</si>
  <si>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</si>
  <si>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</si>
  <si>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 …………………………</t>
  </si>
  <si>
    <r>
      <t xml:space="preserve">  Franchise sur indemnité :</t>
    </r>
    <r>
      <rPr>
        <b/>
        <sz val="9"/>
        <color indexed="8"/>
        <rFont val="Arial"/>
        <family val="2"/>
      </rPr>
      <t xml:space="preserve"> 350 €</t>
    </r>
  </si>
  <si>
    <t>Total Entité principale + Co-assurés éventuels</t>
  </si>
  <si>
    <t xml:space="preserve">  Le montant cumulé de toutes les limites de Crédit Agréées ne pourra excéder : </t>
  </si>
  <si>
    <t xml:space="preserve">FORMULAIRE D'ADHÉSION 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</si>
  <si>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</si>
  <si>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police, et en avoir pris </t>
  </si>
  <si>
    <t xml:space="preserve">    connaissance avant signature.</t>
  </si>
  <si>
    <t xml:space="preserve">  de l’assureur, et, du bon encaissement de la prime.</t>
  </si>
  <si>
    <t xml:space="preserve">  Le contrat entrera en vigueur sous réserve de la réception de tous les documents requis, de l’étude KYC, de l’accord </t>
  </si>
  <si>
    <t xml:space="preserve">  Le contrat est renouvelable par tacite reconduction pour une même période, sauf résiliation par lettre recommandée </t>
  </si>
  <si>
    <t xml:space="preserve">  moyennant préavis de deux mois.</t>
  </si>
  <si>
    <t xml:space="preserve">  Formulaire établi à:</t>
  </si>
  <si>
    <r>
      <t xml:space="preserve">  Seuil d'intervention :</t>
    </r>
    <r>
      <rPr>
        <b/>
        <sz val="9"/>
        <color indexed="8"/>
        <rFont val="Arial"/>
        <family val="2"/>
      </rPr>
      <t xml:space="preserve"> 350 €</t>
    </r>
  </si>
  <si>
    <t xml:space="preserve">  (disponible uniquement sur la France, Belgique, Luxembourg, Pays-Bas, Allemagne, Royaume-Uni)</t>
  </si>
  <si>
    <t xml:space="preserve">  Option Start Cover HT pour un montant fixé à : </t>
  </si>
  <si>
    <r>
      <t>Quotité d'indemnisation (HT) pour Start Cover :</t>
    </r>
    <r>
      <rPr>
        <b/>
        <sz val="10"/>
        <rFont val="Arial"/>
        <family val="2"/>
      </rPr>
      <t xml:space="preserve"> </t>
    </r>
  </si>
  <si>
    <t>Pièces jointes obligatoires : Relevé d’identité bancaire / Formulaire de prélèvement automatique SEPA / Dernière liasse fiscale avec toutes les annexes / Formulaire de déclaration des dirigeants et signataires accompagné des documents liés et ses annexes / Formulaire de déclaration des bénéficiaires effectifs accompagné des documents liés et ses annexes / Un extrait Kbis de moins de 3 mois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</si>
</sst>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#&quot; &quot;##&quot; &quot;##&quot; &quot;##&quot; &quot;##"/>
    <numFmt numFmtId="173" formatCode="00000"/>
    <numFmt numFmtId="174" formatCode="#,##0\ &quot;€&quot;"/>
    <numFmt numFmtId="175" formatCode="mmm\-yyyy"/>
    <numFmt numFmtId="176" formatCode="[$-40C]dddd\ d\ mmmm\ yyyy"/>
  </numFmts>
  <fonts count="6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11"/>
      <color rgb="FFDC0028"/>
      <name val="Arial"/>
      <family val="2"/>
    </font>
    <font>
      <b/>
      <sz val="8"/>
      <color rgb="FF828282"/>
      <name val="Arial"/>
      <family val="2"/>
    </font>
    <font>
      <sz val="8"/>
      <color rgb="FF82828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>
        <color indexed="63"/>
      </right>
      <top style="dashDotDot">
        <color rgb="FFDC0028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C0028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 style="thin">
        <color rgb="FFDC0028"/>
      </right>
      <top style="thin">
        <color rgb="FFDC0028"/>
      </top>
      <bottom>
        <color indexed="63"/>
      </bottom>
    </border>
    <border>
      <left style="medium">
        <color rgb="FFDC0028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 style="medium">
        <color rgb="FFDC0028"/>
      </right>
      <top style="medium">
        <color rgb="FFDC0028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C0028"/>
      </right>
      <top>
        <color indexed="63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 style="medium">
        <color rgb="FFDC0028"/>
      </right>
      <top>
        <color indexed="63"/>
      </top>
      <bottom style="medium">
        <color rgb="FFDC0028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 style="thin">
        <color rgb="FFDC0028"/>
      </right>
      <top>
        <color indexed="63"/>
      </top>
      <bottom style="thin">
        <color rgb="FFDC0028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left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7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60" fillId="0" borderId="0" xfId="0" applyFont="1" applyAlignment="1" applyProtection="1">
      <alignment horizontal="left"/>
      <protection/>
    </xf>
    <xf numFmtId="0" fontId="61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Border="1" applyAlignment="1">
      <alignment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13" xfId="0" applyFont="1" applyBorder="1" applyAlignment="1">
      <alignment horizontal="right"/>
    </xf>
    <xf numFmtId="0" fontId="63" fillId="0" borderId="13" xfId="0" applyFont="1" applyBorder="1" applyAlignment="1">
      <alignment horizontal="left"/>
    </xf>
    <xf numFmtId="0" fontId="64" fillId="0" borderId="11" xfId="0" applyFont="1" applyFill="1" applyBorder="1" applyAlignment="1">
      <alignment horizontal="right"/>
    </xf>
    <xf numFmtId="0" fontId="63" fillId="0" borderId="11" xfId="0" applyFont="1" applyBorder="1" applyAlignment="1" applyProtection="1">
      <alignment horizontal="left"/>
      <protection/>
    </xf>
    <xf numFmtId="0" fontId="64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5" fillId="0" borderId="0" xfId="0" applyFont="1" applyAlignment="1">
      <alignment/>
    </xf>
    <xf numFmtId="0" fontId="63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174" fontId="6" fillId="35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174" fontId="6" fillId="0" borderId="0" xfId="0" applyNumberFormat="1" applyFont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74" fontId="6" fillId="36" borderId="0" xfId="0" applyNumberFormat="1" applyFont="1" applyFill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6" fillId="0" borderId="18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25" xfId="0" applyFont="1" applyBorder="1" applyAlignment="1">
      <alignment horizontal="left" vertical="top" wrapText="1"/>
    </xf>
    <xf numFmtId="0" fontId="0" fillId="33" borderId="0" xfId="44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26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5" fillId="0" borderId="11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 applyProtection="1">
      <alignment horizontal="center"/>
      <protection/>
    </xf>
    <xf numFmtId="174" fontId="0" fillId="33" borderId="26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174" fontId="2" fillId="33" borderId="26" xfId="0" applyNumberFormat="1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14" fillId="33" borderId="27" xfId="0" applyFont="1" applyFill="1" applyBorder="1" applyAlignment="1" applyProtection="1">
      <alignment horizontal="left" vertical="center" wrapText="1"/>
      <protection locked="0"/>
    </xf>
    <xf numFmtId="0" fontId="14" fillId="33" borderId="28" xfId="0" applyFont="1" applyFill="1" applyBorder="1" applyAlignment="1" applyProtection="1">
      <alignment horizontal="left" vertical="center" wrapText="1"/>
      <protection locked="0"/>
    </xf>
    <xf numFmtId="0" fontId="14" fillId="33" borderId="2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68</xdr:row>
      <xdr:rowOff>0</xdr:rowOff>
    </xdr:from>
    <xdr:to>
      <xdr:col>6</xdr:col>
      <xdr:colOff>619125</xdr:colOff>
      <xdr:row>69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5324475" y="6858000"/>
          <a:ext cx="1190625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Jours</a:t>
          </a:r>
        </a:p>
      </xdr:txBody>
    </xdr:sp>
    <xdr:clientData/>
  </xdr:twoCellAnchor>
  <xdr:twoCellAnchor>
    <xdr:from>
      <xdr:col>6</xdr:col>
      <xdr:colOff>228600</xdr:colOff>
      <xdr:row>70</xdr:row>
      <xdr:rowOff>0</xdr:rowOff>
    </xdr:from>
    <xdr:to>
      <xdr:col>6</xdr:col>
      <xdr:colOff>628650</xdr:colOff>
      <xdr:row>71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6124575" y="7048500"/>
          <a:ext cx="4000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90 %</a:t>
          </a:r>
        </a:p>
      </xdr:txBody>
    </xdr:sp>
    <xdr:clientData/>
  </xdr:twoCellAnchor>
  <xdr:twoCellAnchor>
    <xdr:from>
      <xdr:col>2</xdr:col>
      <xdr:colOff>76200</xdr:colOff>
      <xdr:row>68</xdr:row>
      <xdr:rowOff>0</xdr:rowOff>
    </xdr:from>
    <xdr:to>
      <xdr:col>3</xdr:col>
      <xdr:colOff>19050</xdr:colOff>
      <xdr:row>69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2190750" y="6858000"/>
          <a:ext cx="7239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 Jours</a:t>
          </a:r>
        </a:p>
      </xdr:txBody>
    </xdr:sp>
    <xdr:clientData/>
  </xdr:twoCellAnchor>
  <xdr:twoCellAnchor>
    <xdr:from>
      <xdr:col>1</xdr:col>
      <xdr:colOff>381000</xdr:colOff>
      <xdr:row>74</xdr:row>
      <xdr:rowOff>0</xdr:rowOff>
    </xdr:from>
    <xdr:to>
      <xdr:col>6</xdr:col>
      <xdr:colOff>533400</xdr:colOff>
      <xdr:row>75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1476375" y="7429500"/>
          <a:ext cx="49530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>
    <xdr:from>
      <xdr:col>6</xdr:col>
      <xdr:colOff>419100</xdr:colOff>
      <xdr:row>71</xdr:row>
      <xdr:rowOff>19050</xdr:rowOff>
    </xdr:from>
    <xdr:to>
      <xdr:col>6</xdr:col>
      <xdr:colOff>819150</xdr:colOff>
      <xdr:row>72</xdr:row>
      <xdr:rowOff>161925</xdr:rowOff>
    </xdr:to>
    <xdr:sp>
      <xdr:nvSpPr>
        <xdr:cNvPr id="5" name="Rectangle 49"/>
        <xdr:cNvSpPr>
          <a:spLocks/>
        </xdr:cNvSpPr>
      </xdr:nvSpPr>
      <xdr:spPr>
        <a:xfrm>
          <a:off x="6315075" y="7229475"/>
          <a:ext cx="400050" cy="1714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70 %</a:t>
          </a:r>
        </a:p>
      </xdr:txBody>
    </xdr:sp>
    <xdr:clientData/>
  </xdr:twoCellAnchor>
  <xdr:twoCellAnchor editAs="oneCell">
    <xdr:from>
      <xdr:col>0</xdr:col>
      <xdr:colOff>180975</xdr:colOff>
      <xdr:row>1</xdr:row>
      <xdr:rowOff>38100</xdr:rowOff>
    </xdr:from>
    <xdr:to>
      <xdr:col>1</xdr:col>
      <xdr:colOff>904875</xdr:colOff>
      <xdr:row>7</xdr:row>
      <xdr:rowOff>19050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1"/>
        <a:srcRect l="6207" t="15521" r="5499" b="15719"/>
        <a:stretch>
          <a:fillRect/>
        </a:stretch>
      </xdr:blipFill>
      <xdr:spPr>
        <a:xfrm>
          <a:off x="180975" y="114300"/>
          <a:ext cx="181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showGridLines="0" showZeros="0" tabSelected="1" showOutlineSymbols="0" view="pageLayout" showRuler="0" zoomScaleNormal="110" zoomScaleSheetLayoutView="85" workbookViewId="0" topLeftCell="A1">
      <selection activeCell="B14" sqref="B14:G14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1.7109375" style="0" customWidth="1"/>
    <col min="4" max="4" width="13.8515625" style="0" bestFit="1" customWidth="1"/>
    <col min="5" max="5" width="11.421875" style="0" customWidth="1"/>
    <col min="6" max="6" width="19.7109375" style="0" customWidth="1"/>
    <col min="7" max="7" width="12.28125" style="0" customWidth="1"/>
    <col min="12" max="86" width="0" style="0" hidden="1" customWidth="1"/>
  </cols>
  <sheetData>
    <row r="1" spans="1:7" s="20" customFormat="1" ht="6" customHeight="1">
      <c r="A1" s="39"/>
      <c r="B1" s="39"/>
      <c r="C1" s="30"/>
      <c r="D1" s="30"/>
      <c r="E1" s="43"/>
      <c r="F1" s="42"/>
      <c r="G1" s="44"/>
    </row>
    <row r="2" spans="1:5" ht="13.5" customHeight="1">
      <c r="A2" s="28"/>
      <c r="B2" s="28"/>
      <c r="C2" s="28"/>
      <c r="D2" s="28"/>
      <c r="E2" s="68" t="s">
        <v>13</v>
      </c>
    </row>
    <row r="3" spans="1:7" ht="12.75">
      <c r="A3" s="28"/>
      <c r="B3" s="28"/>
      <c r="C3" s="28"/>
      <c r="D3" s="28"/>
      <c r="E3" s="85" t="s">
        <v>31</v>
      </c>
      <c r="F3" s="86"/>
      <c r="G3" s="87"/>
    </row>
    <row r="4" spans="1:7" ht="9" customHeight="1">
      <c r="A4" s="28"/>
      <c r="B4" s="28"/>
      <c r="C4" s="28"/>
      <c r="D4" s="28"/>
      <c r="E4" s="122"/>
      <c r="F4" s="123"/>
      <c r="G4" s="124"/>
    </row>
    <row r="5" spans="1:7" s="20" customFormat="1" ht="2.25" customHeight="1">
      <c r="A5" s="29"/>
      <c r="B5" s="30"/>
      <c r="C5" s="30"/>
      <c r="D5" s="30"/>
      <c r="E5" s="57"/>
      <c r="F5" s="42"/>
      <c r="G5" s="58"/>
    </row>
    <row r="6" spans="2:7" ht="9" customHeight="1">
      <c r="B6" s="39"/>
      <c r="C6" s="28"/>
      <c r="D6" s="28"/>
      <c r="E6" s="122"/>
      <c r="F6" s="123"/>
      <c r="G6" s="124"/>
    </row>
    <row r="7" spans="1:7" s="20" customFormat="1" ht="2.25" customHeight="1">
      <c r="A7" s="39"/>
      <c r="B7" s="39"/>
      <c r="C7" s="30"/>
      <c r="D7" s="30"/>
      <c r="E7" s="57"/>
      <c r="F7" s="42"/>
      <c r="G7" s="58"/>
    </row>
    <row r="8" spans="2:7" ht="9" customHeight="1">
      <c r="B8" s="39"/>
      <c r="C8" s="28"/>
      <c r="D8" s="28"/>
      <c r="E8" s="125"/>
      <c r="F8" s="126"/>
      <c r="G8" s="127"/>
    </row>
    <row r="9" spans="1:7" ht="15">
      <c r="A9" s="52" t="s">
        <v>57</v>
      </c>
      <c r="B9" s="28"/>
      <c r="C9" s="28"/>
      <c r="D9" s="28"/>
      <c r="E9" s="28"/>
      <c r="F9" s="28"/>
      <c r="G9" s="28"/>
    </row>
    <row r="10" spans="1:7" ht="12.75" customHeight="1">
      <c r="A10" s="54" t="s">
        <v>0</v>
      </c>
      <c r="B10" s="55"/>
      <c r="C10" s="55"/>
      <c r="D10" s="55"/>
      <c r="E10" s="55"/>
      <c r="F10" s="55"/>
      <c r="G10" s="55"/>
    </row>
    <row r="11" spans="1:7" ht="3" customHeight="1">
      <c r="A11" s="7"/>
      <c r="B11" s="1"/>
      <c r="C11" s="1"/>
      <c r="D11" s="1"/>
      <c r="E11" s="1"/>
      <c r="F11" s="1"/>
      <c r="G11" s="1"/>
    </row>
    <row r="12" spans="1:7" ht="12.75">
      <c r="A12" s="59" t="s">
        <v>22</v>
      </c>
      <c r="B12" s="102"/>
      <c r="C12" s="102"/>
      <c r="D12" s="102"/>
      <c r="E12" s="102"/>
      <c r="F12" s="61" t="s">
        <v>4</v>
      </c>
      <c r="G12" s="27"/>
    </row>
    <row r="13" spans="1:7" ht="2.25" customHeight="1">
      <c r="A13" s="14"/>
      <c r="B13" s="15"/>
      <c r="C13" s="15"/>
      <c r="D13" s="15"/>
      <c r="E13" s="15"/>
      <c r="F13" s="10"/>
      <c r="G13" s="5"/>
    </row>
    <row r="14" spans="1:7" ht="12.75">
      <c r="A14" s="60" t="s">
        <v>14</v>
      </c>
      <c r="B14" s="102"/>
      <c r="C14" s="102"/>
      <c r="D14" s="102"/>
      <c r="E14" s="102"/>
      <c r="F14" s="102"/>
      <c r="G14" s="102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9" t="s">
        <v>15</v>
      </c>
      <c r="B16" s="31"/>
      <c r="C16" s="61" t="s">
        <v>9</v>
      </c>
      <c r="D16" s="102"/>
      <c r="E16" s="102"/>
      <c r="F16" s="102"/>
      <c r="G16" s="102"/>
    </row>
    <row r="17" spans="1:7" s="20" customFormat="1" ht="2.25" customHeight="1">
      <c r="A17" s="18"/>
      <c r="B17" s="15"/>
      <c r="C17" s="15"/>
      <c r="D17" s="15"/>
      <c r="E17" s="15"/>
      <c r="F17" s="19"/>
      <c r="G17" s="16"/>
    </row>
    <row r="18" spans="1:7" ht="12.75">
      <c r="A18" s="59" t="s">
        <v>16</v>
      </c>
      <c r="B18" s="32"/>
      <c r="C18" s="21" t="s">
        <v>5</v>
      </c>
      <c r="D18" s="32"/>
      <c r="E18" s="1"/>
      <c r="F18" s="1"/>
      <c r="G18" s="1"/>
    </row>
    <row r="19" spans="1:7" s="20" customFormat="1" ht="2.25" customHeight="1" hidden="1">
      <c r="A19" s="18"/>
      <c r="B19" s="15"/>
      <c r="C19" s="15"/>
      <c r="D19" s="15"/>
      <c r="E19" s="15"/>
      <c r="F19" s="19"/>
      <c r="G19" s="16"/>
    </row>
    <row r="20" spans="1:256" s="20" customFormat="1" ht="2.25" customHeight="1" hidden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7" s="20" customFormat="1" ht="2.25" customHeight="1">
      <c r="A21" s="18"/>
      <c r="B21" s="15"/>
      <c r="C21" s="15"/>
      <c r="D21" s="15"/>
      <c r="E21" s="15"/>
      <c r="F21" s="19"/>
      <c r="G21" s="16"/>
    </row>
    <row r="22" spans="1:7" ht="12.75">
      <c r="A22" s="59" t="s">
        <v>17</v>
      </c>
      <c r="B22" s="103"/>
      <c r="C22" s="103"/>
      <c r="D22" s="103"/>
      <c r="E22" s="103"/>
      <c r="F22" s="61" t="s">
        <v>1</v>
      </c>
      <c r="G22" s="33"/>
    </row>
    <row r="23" spans="1:7" s="20" customFormat="1" ht="2.25" customHeight="1">
      <c r="A23" s="18"/>
      <c r="B23" s="15"/>
      <c r="C23" s="15"/>
      <c r="D23" s="15"/>
      <c r="E23" s="15"/>
      <c r="F23" s="19"/>
      <c r="G23" s="16"/>
    </row>
    <row r="24" spans="1:7" ht="12.75">
      <c r="A24" s="59" t="s">
        <v>18</v>
      </c>
      <c r="B24" s="17"/>
      <c r="C24" s="17"/>
      <c r="D24" s="99"/>
      <c r="E24" s="99"/>
      <c r="F24" s="99"/>
      <c r="G24" s="99"/>
    </row>
    <row r="25" spans="1:7" s="20" customFormat="1" ht="2.25" customHeight="1">
      <c r="A25" s="18"/>
      <c r="B25" s="15"/>
      <c r="C25" s="15"/>
      <c r="D25" s="15"/>
      <c r="E25" s="15"/>
      <c r="F25" s="19"/>
      <c r="G25" s="16"/>
    </row>
    <row r="26" spans="1:7" ht="12.75">
      <c r="A26" s="59" t="s">
        <v>19</v>
      </c>
      <c r="B26" s="1"/>
      <c r="C26" s="99"/>
      <c r="D26" s="99"/>
      <c r="E26" s="99"/>
      <c r="F26" s="99"/>
      <c r="G26" s="99"/>
    </row>
    <row r="27" spans="1:7" s="20" customFormat="1" ht="2.25" customHeight="1">
      <c r="A27" s="18"/>
      <c r="B27" s="15"/>
      <c r="C27" s="15"/>
      <c r="D27" s="15"/>
      <c r="E27" s="15"/>
      <c r="F27" s="19"/>
      <c r="G27" s="16"/>
    </row>
    <row r="28" spans="1:7" ht="12.75">
      <c r="A28" s="17" t="s">
        <v>20</v>
      </c>
      <c r="B28" s="97"/>
      <c r="C28" s="98"/>
      <c r="D28" s="98"/>
      <c r="E28" s="98"/>
      <c r="F28" s="98"/>
      <c r="G28" s="98"/>
    </row>
    <row r="29" spans="1:7" s="20" customFormat="1" ht="2.25" customHeight="1">
      <c r="A29" s="48"/>
      <c r="B29" s="15"/>
      <c r="C29" s="15"/>
      <c r="D29" s="15"/>
      <c r="E29" s="15"/>
      <c r="F29" s="19"/>
      <c r="G29" s="16"/>
    </row>
    <row r="30" spans="1:7" ht="12.75">
      <c r="A30" s="63" t="s">
        <v>41</v>
      </c>
      <c r="B30" s="101"/>
      <c r="C30" s="101"/>
      <c r="D30" s="101"/>
      <c r="E30" s="101"/>
      <c r="F30" s="62" t="s">
        <v>42</v>
      </c>
      <c r="G30" s="56"/>
    </row>
    <row r="31" spans="1:7" s="20" customFormat="1" ht="2.25" customHeight="1">
      <c r="A31" s="48"/>
      <c r="B31" s="15"/>
      <c r="C31" s="15"/>
      <c r="D31" s="15"/>
      <c r="E31" s="15"/>
      <c r="F31" s="19"/>
      <c r="G31" s="16"/>
    </row>
    <row r="32" spans="1:7" ht="12.75" customHeight="1">
      <c r="A32" s="59" t="s">
        <v>18</v>
      </c>
      <c r="B32" s="17"/>
      <c r="C32" s="17"/>
      <c r="D32" s="99"/>
      <c r="E32" s="99"/>
      <c r="F32" s="99"/>
      <c r="G32" s="99"/>
    </row>
    <row r="33" spans="1:7" ht="12.75" customHeight="1">
      <c r="A33" s="63" t="s">
        <v>41</v>
      </c>
      <c r="B33" s="101"/>
      <c r="C33" s="101"/>
      <c r="D33" s="101"/>
      <c r="E33" s="101"/>
      <c r="F33" s="62" t="s">
        <v>42</v>
      </c>
      <c r="G33" s="56"/>
    </row>
    <row r="34" spans="1:7" ht="2.25" customHeight="1">
      <c r="A34" s="48"/>
      <c r="B34" s="15"/>
      <c r="C34" s="15"/>
      <c r="D34" s="15"/>
      <c r="E34" s="15"/>
      <c r="F34" s="19"/>
      <c r="G34" s="16"/>
    </row>
    <row r="35" spans="1:7" ht="12.75" customHeight="1">
      <c r="A35" s="76" t="s">
        <v>18</v>
      </c>
      <c r="B35" s="17"/>
      <c r="C35" s="17"/>
      <c r="D35" s="99"/>
      <c r="E35" s="99"/>
      <c r="F35" s="99"/>
      <c r="G35" s="99"/>
    </row>
    <row r="36" spans="1:7" ht="12.75" customHeight="1">
      <c r="A36" s="63" t="s">
        <v>41</v>
      </c>
      <c r="B36" s="101"/>
      <c r="C36" s="101"/>
      <c r="D36" s="101"/>
      <c r="E36" s="101"/>
      <c r="F36" s="62" t="s">
        <v>42</v>
      </c>
      <c r="G36" s="56"/>
    </row>
    <row r="37" spans="1:7" ht="2.25" customHeight="1">
      <c r="A37" s="48"/>
      <c r="B37" s="15"/>
      <c r="C37" s="15"/>
      <c r="D37" s="15"/>
      <c r="E37" s="15"/>
      <c r="F37" s="19"/>
      <c r="G37" s="16"/>
    </row>
    <row r="38" spans="1:7" ht="12.75" customHeight="1">
      <c r="A38" s="76" t="s">
        <v>18</v>
      </c>
      <c r="B38" s="17"/>
      <c r="C38" s="17"/>
      <c r="D38" s="99"/>
      <c r="E38" s="99"/>
      <c r="F38" s="99"/>
      <c r="G38" s="99"/>
    </row>
    <row r="39" spans="4:7" ht="2.25" customHeight="1">
      <c r="D39" s="75"/>
      <c r="E39" s="75"/>
      <c r="F39" s="75"/>
      <c r="G39" s="75"/>
    </row>
    <row r="40" spans="1:7" ht="12" customHeight="1">
      <c r="A40" s="54" t="s">
        <v>2</v>
      </c>
      <c r="B40" s="55"/>
      <c r="C40" s="55"/>
      <c r="D40" s="106" t="s">
        <v>6</v>
      </c>
      <c r="E40" s="106"/>
      <c r="F40" s="106" t="s">
        <v>7</v>
      </c>
      <c r="G40" s="106"/>
    </row>
    <row r="41" spans="1:7" s="20" customFormat="1" ht="1.5" customHeight="1">
      <c r="A41" s="18"/>
      <c r="B41" s="15"/>
      <c r="C41" s="15"/>
      <c r="D41" s="15"/>
      <c r="E41" s="15"/>
      <c r="F41" s="19"/>
      <c r="G41" s="16"/>
    </row>
    <row r="42" spans="1:7" s="50" customFormat="1" ht="8.25" customHeight="1">
      <c r="A42" s="53" t="s">
        <v>55</v>
      </c>
      <c r="B42" s="51"/>
      <c r="C42" s="49"/>
      <c r="D42" s="49"/>
      <c r="E42" s="49"/>
      <c r="F42" s="49"/>
      <c r="G42" s="49"/>
    </row>
    <row r="43" spans="1:7" ht="12" customHeight="1">
      <c r="A43" s="59" t="s">
        <v>43</v>
      </c>
      <c r="B43" s="102" t="s">
        <v>35</v>
      </c>
      <c r="C43" s="102"/>
      <c r="D43" s="120">
        <f>IF(B43="France seule","Option France seule choisie, ne pas renseigner votre CA export",IF(B43="Export seul","Option Export seul choisie, ne pas renseigner votre CA domestique",""))</f>
      </c>
      <c r="E43" s="120"/>
      <c r="F43" s="120"/>
      <c r="G43" s="120"/>
    </row>
    <row r="44" spans="1:7" ht="5.25" customHeight="1">
      <c r="A44" s="12"/>
      <c r="B44" s="1"/>
      <c r="C44" s="1"/>
      <c r="D44" s="1"/>
      <c r="E44" s="1"/>
      <c r="F44" s="1"/>
      <c r="G44" s="1"/>
    </row>
    <row r="45" spans="1:7" ht="12.75">
      <c r="A45" s="113" t="s">
        <v>40</v>
      </c>
      <c r="B45" s="114"/>
      <c r="C45" s="114"/>
      <c r="D45" s="107"/>
      <c r="E45" s="121"/>
      <c r="F45" s="107"/>
      <c r="G45" s="107"/>
    </row>
    <row r="46" spans="1:7" s="20" customFormat="1" ht="2.25" customHeight="1">
      <c r="A46" s="18"/>
      <c r="B46" s="15"/>
      <c r="C46" s="15"/>
      <c r="D46" s="15"/>
      <c r="E46" s="15"/>
      <c r="F46" s="19"/>
      <c r="G46" s="16"/>
    </row>
    <row r="47" spans="1:7" ht="12.75">
      <c r="A47" s="83" t="str">
        <f>"  - CA réalisé avec les particuliers :"</f>
        <v>  - CA réalisé avec les particuliers :</v>
      </c>
      <c r="B47" s="84"/>
      <c r="C47" s="84"/>
      <c r="D47" s="104"/>
      <c r="E47" s="105"/>
      <c r="F47" s="104"/>
      <c r="G47" s="104"/>
    </row>
    <row r="48" spans="1:7" s="20" customFormat="1" ht="2.25" customHeight="1">
      <c r="A48" s="64"/>
      <c r="B48" s="15"/>
      <c r="C48" s="15"/>
      <c r="D48" s="15"/>
      <c r="E48" s="15"/>
      <c r="F48" s="19"/>
      <c r="G48" s="16"/>
    </row>
    <row r="49" spans="1:7" ht="12.75">
      <c r="A49" s="83" t="str">
        <f>"  - CA réalisé avec les administrations :"</f>
        <v>  - CA réalisé avec les administrations :</v>
      </c>
      <c r="B49" s="84"/>
      <c r="C49" s="84"/>
      <c r="D49" s="104"/>
      <c r="E49" s="105"/>
      <c r="F49" s="104"/>
      <c r="G49" s="104"/>
    </row>
    <row r="50" spans="1:7" s="20" customFormat="1" ht="2.25" customHeight="1">
      <c r="A50" s="18"/>
      <c r="B50" s="15"/>
      <c r="C50" s="15"/>
      <c r="D50" s="15"/>
      <c r="E50" s="15"/>
      <c r="F50" s="19"/>
      <c r="G50" s="16"/>
    </row>
    <row r="51" spans="1:7" ht="12.75">
      <c r="A51" s="83" t="str">
        <f>"  - CA réalisé avec les entreprises liées :"</f>
        <v>  - CA réalisé avec les entreprises liées :</v>
      </c>
      <c r="B51" s="84"/>
      <c r="C51" s="84"/>
      <c r="D51" s="104"/>
      <c r="E51" s="105"/>
      <c r="F51" s="104"/>
      <c r="G51" s="104"/>
    </row>
    <row r="52" spans="1:7" s="20" customFormat="1" ht="2.25" customHeight="1">
      <c r="A52" s="18"/>
      <c r="B52" s="15"/>
      <c r="C52" s="15"/>
      <c r="D52" s="15">
        <v>75000</v>
      </c>
      <c r="E52" s="15"/>
      <c r="F52" s="19"/>
      <c r="G52" s="16"/>
    </row>
    <row r="53" spans="1:7" ht="12.75">
      <c r="A53" s="83" t="str">
        <f>"  - CA Export réalisé hors pays couverts : "</f>
        <v>  - CA Export réalisé hors pays couverts : </v>
      </c>
      <c r="B53" s="84"/>
      <c r="C53" s="84"/>
      <c r="D53" s="104"/>
      <c r="E53" s="105"/>
      <c r="F53" s="104"/>
      <c r="G53" s="104"/>
    </row>
    <row r="54" spans="1:7" s="20" customFormat="1" ht="2.25" customHeight="1">
      <c r="A54" s="18"/>
      <c r="B54" s="15"/>
      <c r="C54" s="15"/>
      <c r="D54" s="15"/>
      <c r="E54" s="15"/>
      <c r="F54" s="19"/>
      <c r="G54" s="16"/>
    </row>
    <row r="55" spans="1:7" ht="12.75">
      <c r="A55" s="83" t="s">
        <v>21</v>
      </c>
      <c r="B55" s="84"/>
      <c r="C55" s="84"/>
      <c r="D55" s="117">
        <f>D45-D47-D49-D51-D53</f>
        <v>0</v>
      </c>
      <c r="E55" s="118"/>
      <c r="F55" s="117">
        <f>F45-F47-F49-F51-F53</f>
        <v>0</v>
      </c>
      <c r="G55" s="117"/>
    </row>
    <row r="56" spans="1:7" ht="7.5" customHeight="1">
      <c r="A56" s="8"/>
      <c r="B56" s="10"/>
      <c r="C56" s="10"/>
      <c r="D56" s="1"/>
      <c r="E56" s="1"/>
      <c r="F56" s="1"/>
      <c r="G56" s="1"/>
    </row>
    <row r="57" spans="1:7" ht="13.5">
      <c r="A57" s="111" t="s">
        <v>34</v>
      </c>
      <c r="B57" s="112"/>
      <c r="C57" s="112"/>
      <c r="D57" s="116">
        <f>SUM(D55:G55)</f>
        <v>0</v>
      </c>
      <c r="E57" s="116"/>
      <c r="F57" s="116"/>
      <c r="G57" s="116"/>
    </row>
    <row r="58" spans="4:7" ht="9.75" customHeight="1">
      <c r="D58" s="120">
        <f>A131</f>
      </c>
      <c r="E58" s="120"/>
      <c r="F58" s="120"/>
      <c r="G58" s="120"/>
    </row>
    <row r="59" spans="1:72" ht="12.75">
      <c r="A59" s="54" t="s">
        <v>49</v>
      </c>
      <c r="B59" s="55"/>
      <c r="C59" s="55"/>
      <c r="D59" s="55"/>
      <c r="E59" s="70" t="s">
        <v>50</v>
      </c>
      <c r="F59" s="55"/>
      <c r="G59" s="55"/>
      <c r="I59" s="71"/>
      <c r="N59" s="72"/>
      <c r="O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</row>
    <row r="60" spans="1:72" ht="3.75" customHeight="1">
      <c r="A60" s="7"/>
      <c r="B60" s="1"/>
      <c r="C60" s="1"/>
      <c r="D60" s="1"/>
      <c r="E60" s="1"/>
      <c r="F60" s="1"/>
      <c r="G60" s="1"/>
      <c r="I60" s="71"/>
      <c r="N60" s="72"/>
      <c r="O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</row>
    <row r="61" spans="1:72" s="20" customFormat="1" ht="2.25" customHeight="1">
      <c r="A61" s="18"/>
      <c r="B61" s="15"/>
      <c r="C61" s="15"/>
      <c r="D61" s="15"/>
      <c r="E61" s="15"/>
      <c r="F61" s="19"/>
      <c r="G61" s="16"/>
      <c r="N61" s="72"/>
      <c r="O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</row>
    <row r="62" spans="1:72" ht="12.75">
      <c r="A62" s="69" t="s">
        <v>51</v>
      </c>
      <c r="B62" s="9"/>
      <c r="C62" s="9"/>
      <c r="E62" s="73"/>
      <c r="F62" s="1"/>
      <c r="G62" s="1"/>
      <c r="N62" s="72"/>
      <c r="O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</row>
    <row r="63" spans="1:72" ht="12.75">
      <c r="A63" s="83" t="s">
        <v>52</v>
      </c>
      <c r="B63" s="84"/>
      <c r="C63" s="74"/>
      <c r="E63" s="73"/>
      <c r="F63" s="1"/>
      <c r="G63" s="1"/>
      <c r="N63" s="72"/>
      <c r="O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</row>
    <row r="64" spans="1:72" ht="12.75">
      <c r="A64" s="83" t="s">
        <v>53</v>
      </c>
      <c r="B64" s="84"/>
      <c r="C64" s="41"/>
      <c r="E64" s="73"/>
      <c r="F64" s="1"/>
      <c r="G64" s="1"/>
      <c r="N64" s="72"/>
      <c r="O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</row>
    <row r="65" spans="14:72" ht="2.25" customHeight="1">
      <c r="N65" s="72"/>
      <c r="O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</row>
    <row r="66" ht="3" customHeight="1"/>
    <row r="67" spans="1:7" ht="12.75">
      <c r="A67" s="54" t="s">
        <v>48</v>
      </c>
      <c r="B67" s="55"/>
      <c r="C67" s="55"/>
      <c r="D67" s="55"/>
      <c r="E67" s="55"/>
      <c r="F67" s="55"/>
      <c r="G67" s="55"/>
    </row>
    <row r="68" spans="1:7" ht="7.5" customHeight="1">
      <c r="A68" s="7"/>
      <c r="B68" s="1"/>
      <c r="C68" s="1"/>
      <c r="D68" s="1"/>
      <c r="E68" s="1"/>
      <c r="F68" s="1"/>
      <c r="G68" s="1"/>
    </row>
    <row r="69" spans="1:7" ht="12.75">
      <c r="A69" s="59" t="s">
        <v>44</v>
      </c>
      <c r="B69" s="11"/>
      <c r="C69" s="13"/>
      <c r="D69" s="13"/>
      <c r="E69" s="81" t="s">
        <v>33</v>
      </c>
      <c r="F69" s="61"/>
      <c r="G69" s="1"/>
    </row>
    <row r="70" spans="1:7" s="20" customFormat="1" ht="2.25" customHeight="1">
      <c r="A70" s="18"/>
      <c r="B70" s="15"/>
      <c r="C70" s="15"/>
      <c r="D70" s="15"/>
      <c r="E70" s="15"/>
      <c r="F70" s="19"/>
      <c r="G70" s="16"/>
    </row>
    <row r="71" spans="1:7" ht="12.75">
      <c r="A71" s="65" t="s">
        <v>43</v>
      </c>
      <c r="B71" s="119" t="str">
        <f>B43</f>
        <v>France + UE / OCDE / BRICS</v>
      </c>
      <c r="C71" s="119"/>
      <c r="D71" s="13"/>
      <c r="E71" s="22" t="s">
        <v>32</v>
      </c>
      <c r="F71" s="66"/>
      <c r="G71" s="1"/>
    </row>
    <row r="72" spans="1:7" s="20" customFormat="1" ht="2.25" customHeight="1">
      <c r="A72" s="18"/>
      <c r="B72" s="15"/>
      <c r="C72" s="15"/>
      <c r="D72" s="15"/>
      <c r="E72" s="15"/>
      <c r="F72" s="19"/>
      <c r="G72" s="16"/>
    </row>
    <row r="73" spans="1:7" s="20" customFormat="1" ht="12.75" customHeight="1">
      <c r="A73" s="18"/>
      <c r="B73" s="15"/>
      <c r="C73" s="15"/>
      <c r="D73" s="15"/>
      <c r="E73" s="22" t="s">
        <v>69</v>
      </c>
      <c r="F73" s="19"/>
      <c r="G73" s="16"/>
    </row>
    <row r="74" spans="1:7" s="20" customFormat="1" ht="2.25" customHeight="1">
      <c r="A74" s="18"/>
      <c r="B74" s="15"/>
      <c r="C74" s="15"/>
      <c r="D74" s="15"/>
      <c r="E74" s="15"/>
      <c r="F74" s="19"/>
      <c r="G74" s="16"/>
    </row>
    <row r="75" spans="1:7" ht="12.75">
      <c r="A75" s="59" t="s">
        <v>45</v>
      </c>
      <c r="B75" s="10"/>
      <c r="C75" s="13"/>
      <c r="D75" s="13"/>
      <c r="E75" s="1"/>
      <c r="F75" s="1"/>
      <c r="G75" s="1"/>
    </row>
    <row r="76" spans="1:7" s="20" customFormat="1" ht="2.25" customHeight="1">
      <c r="A76" s="18"/>
      <c r="B76" s="15"/>
      <c r="C76" s="15"/>
      <c r="D76" s="15"/>
      <c r="E76" s="15"/>
      <c r="F76" s="19"/>
      <c r="G76" s="16"/>
    </row>
    <row r="77" spans="1:7" ht="12.75">
      <c r="A77" s="83" t="s">
        <v>23</v>
      </c>
      <c r="B77" s="84"/>
      <c r="C77" s="84"/>
      <c r="D77" s="84"/>
      <c r="E77" s="34"/>
      <c r="F77" s="115">
        <f>A129</f>
      </c>
      <c r="G77" s="115"/>
    </row>
    <row r="78" spans="1:7" s="20" customFormat="1" ht="2.25" customHeight="1">
      <c r="A78" s="18"/>
      <c r="B78" s="15"/>
      <c r="C78" s="15"/>
      <c r="D78" s="15"/>
      <c r="E78" s="23"/>
      <c r="F78" s="19"/>
      <c r="G78" s="16"/>
    </row>
    <row r="79" spans="1:7" ht="12.75">
      <c r="A79" s="83" t="s">
        <v>24</v>
      </c>
      <c r="B79" s="84"/>
      <c r="C79" s="84"/>
      <c r="D79" s="84"/>
      <c r="E79" s="33"/>
      <c r="F79" s="115">
        <f>A130</f>
      </c>
      <c r="G79" s="115"/>
    </row>
    <row r="80" spans="1:7" s="20" customFormat="1" ht="2.25" customHeight="1">
      <c r="A80" s="18"/>
      <c r="B80" s="15"/>
      <c r="C80" s="15"/>
      <c r="D80" s="15"/>
      <c r="E80" s="23"/>
      <c r="F80" s="19"/>
      <c r="G80" s="16"/>
    </row>
    <row r="81" spans="1:7" ht="12.75">
      <c r="A81" s="59" t="s">
        <v>46</v>
      </c>
      <c r="B81" s="38"/>
      <c r="C81" s="38"/>
      <c r="D81" s="38"/>
      <c r="E81" s="40">
        <f>IF(OR(E79="",F77="Souscription impossible"),"",A135)</f>
      </c>
      <c r="F81" s="1"/>
      <c r="G81" s="26"/>
    </row>
    <row r="82" spans="1:7" s="20" customFormat="1" ht="2.25" customHeight="1">
      <c r="A82" s="18"/>
      <c r="B82" s="15"/>
      <c r="C82" s="15"/>
      <c r="D82" s="15"/>
      <c r="E82" s="23"/>
      <c r="F82" s="19"/>
      <c r="G82" s="16"/>
    </row>
    <row r="83" spans="1:9" ht="12.75">
      <c r="A83" s="83" t="s">
        <v>47</v>
      </c>
      <c r="B83" s="84"/>
      <c r="C83" s="84"/>
      <c r="D83" s="84"/>
      <c r="E83" s="40">
        <f>IF(E81="","",E81+(E81*D55/D57*0.09))</f>
      </c>
      <c r="F83" s="109" t="str">
        <f>IF(E83=0,"","sur la base des éléments présentés")</f>
        <v>sur la base des éléments présentés</v>
      </c>
      <c r="G83" s="110"/>
      <c r="H83" s="110"/>
      <c r="I83" s="110"/>
    </row>
    <row r="84" spans="1:7" s="20" customFormat="1" ht="2.25" customHeight="1">
      <c r="A84" s="18"/>
      <c r="B84" s="15"/>
      <c r="C84" s="15"/>
      <c r="D84" s="15"/>
      <c r="E84" s="23"/>
      <c r="F84" s="19"/>
      <c r="G84" s="16"/>
    </row>
    <row r="85" spans="1:7" ht="12.75">
      <c r="A85" s="83" t="s">
        <v>25</v>
      </c>
      <c r="B85" s="84"/>
      <c r="C85" s="100"/>
      <c r="D85" s="100"/>
      <c r="E85" s="100"/>
      <c r="F85" s="100"/>
      <c r="G85" s="100"/>
    </row>
    <row r="86" spans="1:7" s="20" customFormat="1" ht="2.25" customHeight="1">
      <c r="A86" s="18"/>
      <c r="B86" s="15"/>
      <c r="C86" s="15"/>
      <c r="D86" s="15"/>
      <c r="E86" s="23"/>
      <c r="F86" s="19"/>
      <c r="G86" s="16"/>
    </row>
    <row r="87" spans="1:7" ht="12.75">
      <c r="A87" s="108"/>
      <c r="B87" s="100"/>
      <c r="C87" s="100"/>
      <c r="D87" s="100"/>
      <c r="E87" s="100"/>
      <c r="F87" s="100"/>
      <c r="G87" s="100"/>
    </row>
    <row r="88" spans="1:7" s="20" customFormat="1" ht="9.75" customHeight="1">
      <c r="A88" s="24"/>
      <c r="B88" s="24"/>
      <c r="C88" s="24"/>
      <c r="D88" s="24"/>
      <c r="E88" s="24"/>
      <c r="F88" s="24"/>
      <c r="G88" s="24"/>
    </row>
    <row r="89" spans="1:9" ht="12.75">
      <c r="A89" s="54" t="s">
        <v>3</v>
      </c>
      <c r="B89" s="55"/>
      <c r="C89" s="55"/>
      <c r="D89" s="55"/>
      <c r="E89" s="55"/>
      <c r="F89" s="55"/>
      <c r="G89" s="55"/>
      <c r="I89" s="3"/>
    </row>
    <row r="90" spans="1:9" ht="7.5" customHeight="1">
      <c r="A90" s="7"/>
      <c r="B90" s="1"/>
      <c r="C90" s="1"/>
      <c r="D90" s="1"/>
      <c r="E90" s="1"/>
      <c r="F90" s="1"/>
      <c r="G90" s="1"/>
      <c r="I90" s="3"/>
    </row>
    <row r="91" spans="1:7" ht="12.75">
      <c r="A91" s="83" t="s">
        <v>26</v>
      </c>
      <c r="B91" s="84"/>
      <c r="C91" s="35"/>
      <c r="D91" s="1"/>
      <c r="F91" s="1"/>
      <c r="G91" s="1"/>
    </row>
    <row r="92" spans="1:7" s="20" customFormat="1" ht="2.25" customHeight="1">
      <c r="A92" s="64"/>
      <c r="B92" s="15"/>
      <c r="C92" s="15"/>
      <c r="D92" s="15"/>
      <c r="E92" s="15"/>
      <c r="F92" s="19"/>
      <c r="G92" s="16"/>
    </row>
    <row r="93" spans="1:7" ht="12.75">
      <c r="A93" s="83" t="s">
        <v>36</v>
      </c>
      <c r="B93" s="84"/>
      <c r="C93" s="35" t="s">
        <v>38</v>
      </c>
      <c r="D93" s="1"/>
      <c r="F93" s="1"/>
      <c r="G93" s="1"/>
    </row>
    <row r="94" spans="1:7" s="20" customFormat="1" ht="2.25" customHeight="1">
      <c r="A94" s="18"/>
      <c r="B94" s="15"/>
      <c r="C94" s="15"/>
      <c r="D94" s="15"/>
      <c r="E94" s="15"/>
      <c r="F94" s="19"/>
      <c r="G94" s="16"/>
    </row>
    <row r="95" spans="1:7" ht="12.75">
      <c r="A95" s="60" t="s">
        <v>27</v>
      </c>
      <c r="B95" s="9"/>
      <c r="C95" s="9"/>
      <c r="D95" s="34"/>
      <c r="E95" s="1"/>
      <c r="F95" s="1"/>
      <c r="G95" s="1"/>
    </row>
    <row r="96" spans="1:6" ht="12.75">
      <c r="A96" s="60" t="s">
        <v>68</v>
      </c>
      <c r="B96" s="9"/>
      <c r="C96" s="9"/>
      <c r="D96" s="34"/>
      <c r="F96" s="1"/>
    </row>
    <row r="97" spans="1:7" ht="12.75">
      <c r="A97" s="80" t="s">
        <v>67</v>
      </c>
      <c r="B97" s="41"/>
      <c r="C97" s="41"/>
      <c r="E97" s="1"/>
      <c r="F97" s="1"/>
      <c r="G97" s="1"/>
    </row>
    <row r="98" spans="1:7" ht="12.75">
      <c r="A98" s="59" t="s">
        <v>66</v>
      </c>
      <c r="B98" s="41"/>
      <c r="C98" s="41"/>
      <c r="E98" s="1"/>
      <c r="F98" s="1"/>
      <c r="G98" s="1"/>
    </row>
    <row r="99" ht="12.75" customHeight="1">
      <c r="A99" s="69" t="s">
        <v>54</v>
      </c>
    </row>
    <row r="100" spans="1:6" ht="17.25" customHeight="1">
      <c r="A100" s="77" t="s">
        <v>56</v>
      </c>
      <c r="F100" s="82">
        <f>0.7*D57</f>
        <v>0</v>
      </c>
    </row>
    <row r="101" spans="1:6" ht="16.5" customHeight="1">
      <c r="A101" s="77"/>
      <c r="F101" s="78"/>
    </row>
    <row r="102" spans="1:7" ht="12.75">
      <c r="A102" s="54" t="s">
        <v>8</v>
      </c>
      <c r="B102" s="55"/>
      <c r="C102" s="55"/>
      <c r="D102" s="55"/>
      <c r="E102" s="55"/>
      <c r="F102" s="55"/>
      <c r="G102" s="55"/>
    </row>
    <row r="103" spans="1:7" ht="7.5" customHeight="1">
      <c r="A103" s="7"/>
      <c r="B103" s="1"/>
      <c r="C103" s="1"/>
      <c r="D103" s="1"/>
      <c r="E103" s="1"/>
      <c r="F103" s="1"/>
      <c r="G103" s="1"/>
    </row>
    <row r="104" spans="1:7" ht="12.75">
      <c r="A104" s="67" t="s">
        <v>28</v>
      </c>
      <c r="B104" s="1"/>
      <c r="C104" s="1"/>
      <c r="D104" s="1"/>
      <c r="E104" s="1"/>
      <c r="F104" s="1"/>
      <c r="G104" s="1"/>
    </row>
    <row r="105" spans="1:7" ht="12.75">
      <c r="A105" s="67" t="s">
        <v>58</v>
      </c>
      <c r="B105" s="1"/>
      <c r="C105" s="1"/>
      <c r="D105" s="1"/>
      <c r="E105" s="1"/>
      <c r="F105" s="1"/>
      <c r="G105" s="1"/>
    </row>
    <row r="106" spans="1:7" ht="12.75">
      <c r="A106" s="59" t="s">
        <v>59</v>
      </c>
      <c r="B106" s="13"/>
      <c r="C106" s="13"/>
      <c r="D106" s="13"/>
      <c r="E106" s="13"/>
      <c r="F106" s="13"/>
      <c r="G106" s="13"/>
    </row>
    <row r="107" spans="1:7" ht="12.75">
      <c r="A107" s="67" t="s">
        <v>60</v>
      </c>
      <c r="B107" s="13"/>
      <c r="C107" s="13"/>
      <c r="D107" s="13"/>
      <c r="E107" s="13"/>
      <c r="F107" s="13"/>
      <c r="G107" s="13"/>
    </row>
    <row r="108" spans="1:7" ht="12.75">
      <c r="A108" s="59" t="s">
        <v>62</v>
      </c>
      <c r="B108" s="22"/>
      <c r="C108" s="22"/>
      <c r="D108" s="22"/>
      <c r="E108" s="22"/>
      <c r="F108" s="22"/>
      <c r="G108" s="22"/>
    </row>
    <row r="109" spans="1:7" ht="12.75">
      <c r="A109" s="59" t="s">
        <v>61</v>
      </c>
      <c r="B109" s="22"/>
      <c r="C109" s="22"/>
      <c r="D109" s="22"/>
      <c r="E109" s="22"/>
      <c r="F109" s="22"/>
      <c r="G109" s="22"/>
    </row>
    <row r="110" spans="1:7" ht="12.75">
      <c r="A110" s="79" t="s">
        <v>63</v>
      </c>
      <c r="B110" s="22"/>
      <c r="C110" s="22"/>
      <c r="D110" s="22"/>
      <c r="E110" s="22"/>
      <c r="F110" s="22"/>
      <c r="G110" s="22"/>
    </row>
    <row r="111" spans="1:7" ht="12.75">
      <c r="A111" s="59" t="s">
        <v>64</v>
      </c>
      <c r="B111" s="22"/>
      <c r="C111" s="22"/>
      <c r="D111" s="22"/>
      <c r="E111" s="22"/>
      <c r="F111" s="22"/>
      <c r="G111" s="22"/>
    </row>
    <row r="112" spans="1:6" ht="12.75">
      <c r="A112" s="67" t="s">
        <v>30</v>
      </c>
      <c r="B112" s="1"/>
      <c r="C112" s="1"/>
      <c r="D112" s="1"/>
      <c r="E112" s="1"/>
      <c r="F112" s="1"/>
    </row>
    <row r="113" spans="1:7" ht="33" customHeight="1">
      <c r="A113" s="67"/>
      <c r="B113" s="1"/>
      <c r="C113" s="1"/>
      <c r="D113" s="1"/>
      <c r="E113" s="1"/>
      <c r="F113" s="1"/>
      <c r="G113" s="1"/>
    </row>
    <row r="114" spans="1:7" ht="12.75" hidden="1">
      <c r="A114" s="25"/>
      <c r="B114" s="1"/>
      <c r="C114" s="1"/>
      <c r="D114" s="1"/>
      <c r="E114" s="1"/>
      <c r="F114" s="1"/>
      <c r="G114" s="1"/>
    </row>
    <row r="115" spans="1:7" ht="12.75" customHeight="1" hidden="1">
      <c r="A115" s="25"/>
      <c r="B115" s="1"/>
      <c r="C115" s="1"/>
      <c r="D115" s="1"/>
      <c r="E115" s="1"/>
      <c r="F115" s="1"/>
      <c r="G115" s="1"/>
    </row>
    <row r="116" spans="1:7" ht="13.5" customHeight="1" hidden="1">
      <c r="A116" s="12"/>
      <c r="B116" s="1"/>
      <c r="C116" s="1"/>
      <c r="D116" s="1"/>
      <c r="E116" s="1"/>
      <c r="F116" s="1"/>
      <c r="G116" s="1"/>
    </row>
    <row r="117" spans="1:7" ht="8.25" customHeight="1">
      <c r="A117" s="12"/>
      <c r="B117" s="1"/>
      <c r="C117" s="1"/>
      <c r="D117" s="1"/>
      <c r="E117" s="1"/>
      <c r="F117" s="1"/>
      <c r="G117" s="1"/>
    </row>
    <row r="118" ht="12.75" customHeight="1" hidden="1"/>
    <row r="119" ht="16.5" customHeight="1" hidden="1"/>
    <row r="120" ht="16.5" customHeight="1" hidden="1"/>
    <row r="121" spans="2:9" ht="16.5" customHeight="1" hidden="1">
      <c r="B121">
        <f>IF(D57&lt;=2000000,5,IF(D57&lt;=3000000,4,IF(D57&lt;=4000000,3,IF(D57&lt;=5000000,2,IF(D57&lt;=6000000,1,"")))))</f>
        <v>5</v>
      </c>
      <c r="C121">
        <v>1000</v>
      </c>
      <c r="D121" s="2">
        <v>100000</v>
      </c>
      <c r="E121" s="4">
        <v>45292</v>
      </c>
      <c r="F121" s="45" t="s">
        <v>35</v>
      </c>
      <c r="G121" s="2"/>
      <c r="H121" s="2"/>
      <c r="I121" s="2"/>
    </row>
    <row r="122" spans="1:9" ht="16.5" customHeight="1" hidden="1">
      <c r="A122" t="s">
        <v>12</v>
      </c>
      <c r="B122">
        <f>IF(E77=100000,1,IF(E77=200000,2,IF(E77=300000,3,IF(E77=400000,4,IF(E77=500000,5,10)))))</f>
        <v>10</v>
      </c>
      <c r="C122">
        <v>2000</v>
      </c>
      <c r="D122" s="2">
        <v>200000</v>
      </c>
      <c r="E122" s="4">
        <v>45323</v>
      </c>
      <c r="G122" s="2"/>
      <c r="H122" s="2"/>
      <c r="I122" s="2"/>
    </row>
    <row r="123" spans="1:9" ht="16.5" customHeight="1" hidden="1">
      <c r="A123" t="s">
        <v>10</v>
      </c>
      <c r="B123">
        <f>SUM(B121:B122)</f>
        <v>15</v>
      </c>
      <c r="C123">
        <v>3000</v>
      </c>
      <c r="D123" s="2">
        <v>300000</v>
      </c>
      <c r="E123" s="4">
        <v>45352</v>
      </c>
      <c r="G123" s="2"/>
      <c r="H123" s="2"/>
      <c r="I123" s="2"/>
    </row>
    <row r="124" spans="1:9" ht="16.5" customHeight="1" hidden="1">
      <c r="A124" t="s">
        <v>11</v>
      </c>
      <c r="C124">
        <v>4000</v>
      </c>
      <c r="D124" s="2">
        <v>400000</v>
      </c>
      <c r="E124" s="4">
        <v>45383</v>
      </c>
      <c r="G124" s="2"/>
      <c r="H124" s="2"/>
      <c r="I124" s="2"/>
    </row>
    <row r="125" spans="3:9" ht="16.5" customHeight="1" hidden="1">
      <c r="C125">
        <v>5000</v>
      </c>
      <c r="D125" s="2">
        <v>500000</v>
      </c>
      <c r="E125" s="4">
        <v>45413</v>
      </c>
      <c r="G125" s="2"/>
      <c r="H125" s="2"/>
      <c r="I125" s="2"/>
    </row>
    <row r="126" spans="3:10" ht="16.5" customHeight="1" hidden="1">
      <c r="C126">
        <v>6000</v>
      </c>
      <c r="E126" s="4">
        <v>45444</v>
      </c>
      <c r="F126" s="46" t="s">
        <v>37</v>
      </c>
      <c r="G126" s="2"/>
      <c r="H126" s="2"/>
      <c r="I126" s="2"/>
      <c r="J126" s="2"/>
    </row>
    <row r="127" spans="3:10" ht="16.5" customHeight="1" hidden="1">
      <c r="C127">
        <v>7000</v>
      </c>
      <c r="E127" s="4">
        <v>45474</v>
      </c>
      <c r="F127" s="46" t="s">
        <v>38</v>
      </c>
      <c r="G127" s="2"/>
      <c r="H127" s="2"/>
      <c r="I127" s="2"/>
      <c r="J127" s="2"/>
    </row>
    <row r="128" spans="3:10" ht="16.5" customHeight="1" hidden="1">
      <c r="C128">
        <v>8000</v>
      </c>
      <c r="E128" s="4">
        <v>45505</v>
      </c>
      <c r="F128" s="46" t="s">
        <v>39</v>
      </c>
      <c r="G128" s="2"/>
      <c r="H128" s="2"/>
      <c r="I128" s="2"/>
      <c r="J128" s="2"/>
    </row>
    <row r="129" spans="1:5" ht="16.5" customHeight="1" hidden="1">
      <c r="A129" s="6">
        <f>IF(B123&lt;6,"Souscription impossible","")</f>
      </c>
      <c r="C129">
        <v>9000</v>
      </c>
      <c r="E129" s="4">
        <v>45536</v>
      </c>
    </row>
    <row r="130" spans="1:5" ht="16.5" customHeight="1" hidden="1">
      <c r="A130" s="6">
        <f>IF(A129="souscription impossible","cf grille tarifaire en vigueur","")</f>
      </c>
      <c r="C130">
        <v>10000</v>
      </c>
      <c r="E130" s="4">
        <v>45566</v>
      </c>
    </row>
    <row r="131" spans="1:5" ht="16.5" customHeight="1" hidden="1">
      <c r="A131" s="1">
        <f>IF(D57&gt;6000000,"le CA Assurable doit être inférieur à 6 000 000 €","")</f>
      </c>
      <c r="E131" s="4">
        <v>45597</v>
      </c>
    </row>
    <row r="132" ht="16.5" customHeight="1" hidden="1">
      <c r="E132" s="4">
        <v>45627</v>
      </c>
    </row>
    <row r="133" spans="1:5" ht="16.5" customHeight="1" hidden="1">
      <c r="A133" s="1"/>
      <c r="E133" s="4">
        <v>45658</v>
      </c>
    </row>
    <row r="134" spans="1:5" ht="16.5" customHeight="1" hidden="1">
      <c r="A134" s="1"/>
      <c r="E134" s="4">
        <v>45689</v>
      </c>
    </row>
    <row r="135" spans="1:5" ht="16.5" customHeight="1" hidden="1">
      <c r="A135" s="47">
        <f>IF(E77=100000,6500,IF(E77=200000,8150,IF(E77=300000,9250,IF(E77=400000,11520,IF(E77=500000,14410,0)))))</f>
        <v>0</v>
      </c>
      <c r="B135" s="37">
        <f>A135*0.9</f>
        <v>0</v>
      </c>
      <c r="E135" s="4">
        <v>45717</v>
      </c>
    </row>
    <row r="136" spans="1:5" ht="16.5" customHeight="1" hidden="1">
      <c r="A136" s="47">
        <f>IF(E77=50000,4468,IF(E77=75000,5943,IF(E77=100000,7921,IF(E77=125000,8880,IF(E77=150000,9864,IF(E77=175000,11250,IF(E77=200000,12046,0)))))))</f>
        <v>0</v>
      </c>
      <c r="B136" s="37">
        <f>B135*0.95</f>
        <v>0</v>
      </c>
      <c r="E136" s="4">
        <v>45748</v>
      </c>
    </row>
    <row r="137" spans="1:5" ht="16.5" customHeight="1" hidden="1">
      <c r="A137" s="47">
        <f>IF(E77=50000,4189,IF(E77=75000,5564,IF(E77=100000,7417,IF(E77=125000,8322,IF(E77=150000,9246,IF(E77=175000,10556,IF(E77=200000,11288,0)))))))</f>
        <v>0</v>
      </c>
      <c r="E137" s="4">
        <v>45778</v>
      </c>
    </row>
    <row r="138" spans="1:5" ht="16.5" customHeight="1" hidden="1">
      <c r="A138" s="47">
        <f>IF(E77=50000,3970,IF(E77=75000,5287,IF(E77=100000,7048,IF(E77=125000,7902,IF(E77=150000,8776,IF(E77=175000,10017,IF(E77=200000,10736,0)))))))</f>
        <v>0</v>
      </c>
      <c r="E138" s="4">
        <v>45809</v>
      </c>
    </row>
    <row r="139" spans="1:5" ht="16.5" customHeight="1" hidden="1">
      <c r="A139" s="6">
        <f>IF(E77=50000,5044,IF(E77=75000,6684,IF(E77=100000,8906,IF(E77=125000,9991,IF(E77=150000,11085,IF(E77=175000,12652,IF(E77=200000,13544,0)))))))</f>
        <v>0</v>
      </c>
      <c r="E139" s="4">
        <v>45839</v>
      </c>
    </row>
    <row r="140" spans="1:5" ht="16.5" customHeight="1" hidden="1">
      <c r="A140" s="6">
        <f>IF(E77=50000,4789,IF(E77=75000,6349,IF(E77=100000,8462,IF(E77=125000,9494,IF(E77=150000,10538,IF(E77=175000,12024,IF(E77=200000,12872,0)))))))</f>
        <v>0</v>
      </c>
      <c r="E140" s="4">
        <v>45870</v>
      </c>
    </row>
    <row r="141" spans="1:5" ht="16.5" customHeight="1" hidden="1">
      <c r="A141" s="6">
        <f>IF(B71="France uniquement",1,IF(B71="France + UE / OCDE / BRICS",10,IF(B71="Export uniquement",100,"")))</f>
        <v>10</v>
      </c>
      <c r="E141" s="4">
        <v>45901</v>
      </c>
    </row>
    <row r="142" spans="1:5" ht="16.5" customHeight="1" hidden="1">
      <c r="A142" s="6"/>
      <c r="E142" s="4">
        <v>45931</v>
      </c>
    </row>
    <row r="143" spans="1:5" ht="16.5" customHeight="1" hidden="1">
      <c r="A143" s="6">
        <f>SUM(A141:A142)</f>
        <v>10</v>
      </c>
      <c r="E143" s="4">
        <v>45962</v>
      </c>
    </row>
    <row r="144" spans="1:5" ht="16.5" customHeight="1" hidden="1">
      <c r="A144" s="6">
        <f>IF(A143=10,A135,IF(A143=15,A136,IF(A143=6,A138,IF(A143=1,A137,IF(A143=100,A139,IF(A143=105,A140,""))))))</f>
        <v>0</v>
      </c>
      <c r="E144" s="4">
        <v>45992</v>
      </c>
    </row>
    <row r="145" ht="16.5" customHeight="1" hidden="1">
      <c r="E145" s="4">
        <v>46023</v>
      </c>
    </row>
    <row r="146" ht="16.5" customHeight="1" hidden="1">
      <c r="E146" s="4">
        <v>46054</v>
      </c>
    </row>
    <row r="147" ht="16.5" customHeight="1" hidden="1">
      <c r="E147" s="4">
        <v>46082</v>
      </c>
    </row>
    <row r="148" ht="16.5" customHeight="1" hidden="1"/>
    <row r="149" ht="16.5" customHeight="1" hidden="1"/>
    <row r="150" ht="16.5" customHeight="1" hidden="1"/>
    <row r="151" ht="16.5" customHeight="1" hidden="1">
      <c r="E151" s="4"/>
    </row>
    <row r="152" ht="16.5" customHeight="1" hidden="1">
      <c r="E152" s="4"/>
    </row>
    <row r="153" ht="16.5" customHeight="1" hidden="1">
      <c r="E153" s="4"/>
    </row>
    <row r="154" ht="16.5" customHeight="1" hidden="1">
      <c r="E154" s="4"/>
    </row>
    <row r="155" ht="16.5" customHeight="1" hidden="1">
      <c r="E155" s="4"/>
    </row>
    <row r="156" ht="16.5" customHeight="1" hidden="1">
      <c r="E156" s="4"/>
    </row>
    <row r="157" ht="16.5" customHeight="1" hidden="1">
      <c r="E157" s="4"/>
    </row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6.5" customHeight="1" hidden="1"/>
    <row r="169" ht="16.5" customHeight="1" hidden="1"/>
    <row r="170" ht="16.5" customHeight="1" hidden="1"/>
    <row r="171" ht="16.5" customHeight="1" hidden="1"/>
    <row r="172" ht="16.5" customHeight="1" hidden="1"/>
    <row r="173" ht="16.5" customHeight="1" hidden="1"/>
    <row r="174" ht="16.5" customHeight="1" hidden="1"/>
    <row r="175" ht="16.5" customHeight="1" hidden="1"/>
    <row r="176" ht="16.5" customHeight="1" hidden="1"/>
    <row r="177" ht="16.5" customHeight="1" hidden="1"/>
    <row r="178" ht="16.5" customHeight="1" hidden="1"/>
    <row r="179" ht="16.5" customHeight="1" hidden="1"/>
    <row r="180" ht="16.5" customHeight="1" hidden="1"/>
    <row r="181" ht="16.5" customHeight="1" hidden="1"/>
    <row r="182" ht="13.5" customHeight="1" hidden="1"/>
    <row r="183" ht="13.5" customHeight="1" hidden="1"/>
    <row r="184" ht="13.5" customHeight="1" hidden="1"/>
    <row r="185" ht="13.5" customHeight="1" hidden="1"/>
    <row r="186" spans="1:7" ht="15" customHeight="1">
      <c r="A186" s="59" t="s">
        <v>65</v>
      </c>
      <c r="B186" s="102"/>
      <c r="C186" s="102"/>
      <c r="D186" s="61" t="s">
        <v>29</v>
      </c>
      <c r="E186" s="36">
        <f ca="1">TODAY()</f>
        <v>45342</v>
      </c>
      <c r="F186" s="1"/>
      <c r="G186" s="1"/>
    </row>
    <row r="187" spans="1:7" ht="4.5" customHeight="1" thickBot="1">
      <c r="A187" s="67"/>
      <c r="B187" s="1"/>
      <c r="C187" s="1"/>
      <c r="D187" s="1"/>
      <c r="E187" s="1"/>
      <c r="F187" s="1"/>
      <c r="G187" s="1"/>
    </row>
    <row r="188" spans="1:7" ht="12.75" customHeight="1">
      <c r="A188" s="88" t="s">
        <v>70</v>
      </c>
      <c r="B188" s="89"/>
      <c r="C188" s="89"/>
      <c r="D188" s="89"/>
      <c r="E188" s="89"/>
      <c r="F188" s="89"/>
      <c r="G188" s="90"/>
    </row>
    <row r="189" spans="1:7" ht="12.75" customHeight="1">
      <c r="A189" s="91"/>
      <c r="B189" s="92"/>
      <c r="C189" s="92"/>
      <c r="D189" s="92"/>
      <c r="E189" s="92"/>
      <c r="F189" s="92"/>
      <c r="G189" s="93"/>
    </row>
    <row r="190" spans="1:7" ht="12.75" customHeight="1">
      <c r="A190" s="91"/>
      <c r="B190" s="92"/>
      <c r="C190" s="92"/>
      <c r="D190" s="92"/>
      <c r="E190" s="92"/>
      <c r="F190" s="92"/>
      <c r="G190" s="93"/>
    </row>
    <row r="191" spans="1:7" ht="5.25" customHeight="1" thickBot="1">
      <c r="A191" s="94"/>
      <c r="B191" s="95"/>
      <c r="C191" s="95"/>
      <c r="D191" s="95"/>
      <c r="E191" s="95"/>
      <c r="F191" s="95"/>
      <c r="G191" s="96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</sheetData>
  <sheetProtection password="EBE5" sheet="1" objects="1" selectLockedCells="1"/>
  <protectedRanges>
    <protectedRange sqref="E4 E6 E8 B12 G12 B14 B16 D16 B18 D18 B22 G22 D24 E25 C26 D45 F45 D47 F47 D49 F49 D51 F51 D53 F53 E77 E79 C85 A87 C91:C94 B186 E186 G30 D32 B28:B31 D39 D95:D96" name="Plage1"/>
    <protectedRange sqref="C61 E62:E64 C63" name="Plage1_1"/>
    <protectedRange sqref="G33 D35 B33:B34 G36 B36:B37 D38" name="Plage1_2"/>
  </protectedRanges>
  <mergeCells count="122">
    <mergeCell ref="HA20:HD20"/>
    <mergeCell ref="HE20:HH20"/>
    <mergeCell ref="HI20:HL20"/>
    <mergeCell ref="HM20:HP20"/>
    <mergeCell ref="GK20:GN20"/>
    <mergeCell ref="GO20:GR20"/>
    <mergeCell ref="IK20:IN20"/>
    <mergeCell ref="IO20:IR20"/>
    <mergeCell ref="IS20:IV20"/>
    <mergeCell ref="HQ20:HT20"/>
    <mergeCell ref="HU20:HX20"/>
    <mergeCell ref="HY20:IB20"/>
    <mergeCell ref="IC20:IF20"/>
    <mergeCell ref="IG20:IJ20"/>
    <mergeCell ref="FM20:FP20"/>
    <mergeCell ref="FQ20:FT20"/>
    <mergeCell ref="GS20:GV20"/>
    <mergeCell ref="GW20:GZ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Y20:AB20"/>
    <mergeCell ref="AC20:AF20"/>
    <mergeCell ref="AG20:AJ20"/>
    <mergeCell ref="AK20:AN20"/>
    <mergeCell ref="AO20:AR20"/>
    <mergeCell ref="AS20:AV20"/>
    <mergeCell ref="A20:D20"/>
    <mergeCell ref="E20:H20"/>
    <mergeCell ref="I20:L20"/>
    <mergeCell ref="M20:P20"/>
    <mergeCell ref="Q20:T20"/>
    <mergeCell ref="U20:X20"/>
    <mergeCell ref="E4:G4"/>
    <mergeCell ref="F77:G77"/>
    <mergeCell ref="E8:G8"/>
    <mergeCell ref="D58:G58"/>
    <mergeCell ref="E6:G6"/>
    <mergeCell ref="F53:G53"/>
    <mergeCell ref="F55:G55"/>
    <mergeCell ref="B14:G14"/>
    <mergeCell ref="B12:E12"/>
    <mergeCell ref="B43:C43"/>
    <mergeCell ref="F79:G79"/>
    <mergeCell ref="D57:G57"/>
    <mergeCell ref="D53:E53"/>
    <mergeCell ref="D55:E55"/>
    <mergeCell ref="B71:C71"/>
    <mergeCell ref="D43:G43"/>
    <mergeCell ref="D45:E45"/>
    <mergeCell ref="A47:C47"/>
    <mergeCell ref="A49:C49"/>
    <mergeCell ref="D49:E49"/>
    <mergeCell ref="A45:C45"/>
    <mergeCell ref="C26:G26"/>
    <mergeCell ref="F40:G40"/>
    <mergeCell ref="B30:E30"/>
    <mergeCell ref="D32:G32"/>
    <mergeCell ref="F49:G49"/>
    <mergeCell ref="B36:E36"/>
    <mergeCell ref="D38:G38"/>
    <mergeCell ref="F51:G51"/>
    <mergeCell ref="D51:E51"/>
    <mergeCell ref="A87:G87"/>
    <mergeCell ref="A83:D83"/>
    <mergeCell ref="F83:I83"/>
    <mergeCell ref="A55:C55"/>
    <mergeCell ref="A57:C57"/>
    <mergeCell ref="A79:D79"/>
    <mergeCell ref="A85:B85"/>
    <mergeCell ref="A63:B63"/>
    <mergeCell ref="B186:C186"/>
    <mergeCell ref="A77:D77"/>
    <mergeCell ref="B22:E22"/>
    <mergeCell ref="A53:C53"/>
    <mergeCell ref="D16:G16"/>
    <mergeCell ref="D47:E47"/>
    <mergeCell ref="D40:E40"/>
    <mergeCell ref="A51:C51"/>
    <mergeCell ref="F45:G45"/>
    <mergeCell ref="F47:G47"/>
    <mergeCell ref="A64:B64"/>
    <mergeCell ref="A93:B93"/>
    <mergeCell ref="E3:G3"/>
    <mergeCell ref="A188:G191"/>
    <mergeCell ref="B28:G28"/>
    <mergeCell ref="D24:G24"/>
    <mergeCell ref="C85:G85"/>
    <mergeCell ref="A91:B91"/>
    <mergeCell ref="B33:E33"/>
    <mergeCell ref="D35:G35"/>
  </mergeCells>
  <conditionalFormatting sqref="E77">
    <cfRule type="cellIs" priority="2" dxfId="0" operator="between" stopIfTrue="1">
      <formula>$D$121</formula>
      <formula>$D$125</formula>
    </cfRule>
  </conditionalFormatting>
  <dataValidations count="10">
    <dataValidation type="list" allowBlank="1" showInputMessage="1" showErrorMessage="1" sqref="C92">
      <formula1>$E$121:$E$126</formula1>
    </dataValidation>
    <dataValidation type="list" allowBlank="1" showInputMessage="1" showErrorMessage="1" sqref="C93:C94">
      <formula1>$F$126:$F$128</formula1>
    </dataValidation>
    <dataValidation type="list" allowBlank="1" showInputMessage="1" showErrorMessage="1" sqref="C91">
      <formula1>$E$121:$E$147</formula1>
    </dataValidation>
    <dataValidation allowBlank="1" showInputMessage="1" showErrorMessage="1" sqref="E62:E64 C63"/>
    <dataValidation type="list" allowBlank="1" showDropDown="1" showInputMessage="1" showErrorMessage="1" sqref="B43:C43">
      <formula1>$F$121</formula1>
    </dataValidation>
    <dataValidation type="list" allowBlank="1" showInputMessage="1" showErrorMessage="1" sqref="C61">
      <formula1>$F$121:$F$126</formula1>
    </dataValidation>
    <dataValidation type="list" allowBlank="1" showInputMessage="1" showErrorMessage="1" sqref="E79:E80">
      <formula1>$A$122:$A$124</formula1>
    </dataValidation>
    <dataValidation type="list" showInputMessage="1" showErrorMessage="1" sqref="E77:E78">
      <formula1>$D$121:$D$125</formula1>
    </dataValidation>
    <dataValidation type="list" allowBlank="1" showInputMessage="1" showErrorMessage="1" sqref="D95">
      <formula1>$C$121:$C$128</formula1>
    </dataValidation>
    <dataValidation type="list" allowBlank="1" showInputMessage="1" showErrorMessage="1" sqref="D96">
      <formula1>$C$121:$C$130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2022-02-22T16:33:19Z</cp:lastPrinted>
  <dcterms:created xsi:type="dcterms:W3CDTF">2008-05-09T14:09:49Z</dcterms:created>
  <dcterms:modified xsi:type="dcterms:W3CDTF">2024-02-20T15:15:21Z</dcterms:modified>
  <cp:category/>
  <cp:version/>
  <cp:contentType/>
  <cp:contentStatus/>
</cp:coreProperties>
</file>